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745"/>
  </bookViews>
  <sheets>
    <sheet name="Memória de Cáculo" sheetId="3" r:id="rId1"/>
  </sheets>
  <externalReferences>
    <externalReference r:id="rId2"/>
  </externalReferences>
  <definedNames>
    <definedName name="_xlnm.Print_Area" localSheetId="0">'Memória de Cáculo'!$B$2:$O$83</definedName>
    <definedName name="b" localSheetId="0">#REF!</definedName>
    <definedName name="b">#REF!</definedName>
    <definedName name="BDI">[1]BDI!$A$8</definedName>
    <definedName name="cchl" localSheetId="0">#REF!</definedName>
    <definedName name="cchl">#REF!</definedName>
    <definedName name="_xlnm.Print_Titles" localSheetId="0">'Memória de Cáculo'!$7:$15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2" i="3"/>
  <c r="O55" l="1"/>
  <c r="O26"/>
  <c r="O31"/>
  <c r="O34"/>
  <c r="O35"/>
  <c r="O36"/>
  <c r="O38"/>
  <c r="O39"/>
  <c r="O40"/>
  <c r="O41"/>
  <c r="O42"/>
  <c r="O43"/>
  <c r="O44"/>
  <c r="O46"/>
  <c r="O47"/>
  <c r="O48"/>
  <c r="O49"/>
  <c r="O50"/>
  <c r="O51"/>
  <c r="O52"/>
  <c r="O53"/>
  <c r="O54"/>
  <c r="O56"/>
  <c r="O57"/>
  <c r="O58"/>
  <c r="O63"/>
  <c r="O67"/>
  <c r="O69"/>
  <c r="O70"/>
  <c r="O72"/>
  <c r="O78"/>
  <c r="O23"/>
  <c r="M30"/>
  <c r="O30" s="1"/>
  <c r="G29"/>
  <c r="E29"/>
  <c r="H29"/>
  <c r="N28"/>
  <c r="O28" s="1"/>
  <c r="N25"/>
  <c r="O25" s="1"/>
  <c r="N24"/>
  <c r="O24" s="1"/>
  <c r="M77"/>
  <c r="O77" s="1"/>
  <c r="M76"/>
  <c r="O76" s="1"/>
  <c r="L75"/>
  <c r="K75"/>
  <c r="I75"/>
  <c r="H75"/>
  <c r="G75"/>
  <c r="N74"/>
  <c r="O74" s="1"/>
  <c r="L73"/>
  <c r="E73"/>
  <c r="M71"/>
  <c r="O71" s="1"/>
  <c r="M66"/>
  <c r="K66"/>
  <c r="J66"/>
  <c r="I66"/>
  <c r="H66"/>
  <c r="G66"/>
  <c r="F66"/>
  <c r="E66"/>
  <c r="L65"/>
  <c r="O65" s="1"/>
  <c r="L64"/>
  <c r="O64" s="1"/>
  <c r="M61"/>
  <c r="L61"/>
  <c r="K61"/>
  <c r="J61"/>
  <c r="I61"/>
  <c r="H61"/>
  <c r="G61"/>
  <c r="F61"/>
  <c r="E61"/>
  <c r="M60"/>
  <c r="M68" s="1"/>
  <c r="K60"/>
  <c r="K68" s="1"/>
  <c r="J60"/>
  <c r="J68" s="1"/>
  <c r="I60"/>
  <c r="I68" s="1"/>
  <c r="H60"/>
  <c r="H68" s="1"/>
  <c r="G60"/>
  <c r="G68" s="1"/>
  <c r="F60"/>
  <c r="F68" s="1"/>
  <c r="E60"/>
  <c r="M59"/>
  <c r="K59"/>
  <c r="J59"/>
  <c r="I59"/>
  <c r="H59"/>
  <c r="G59"/>
  <c r="F59"/>
  <c r="E59"/>
  <c r="M45"/>
  <c r="F45"/>
  <c r="E45"/>
  <c r="M37"/>
  <c r="L37"/>
  <c r="K37"/>
  <c r="J37"/>
  <c r="I37"/>
  <c r="H37"/>
  <c r="G37"/>
  <c r="F37"/>
  <c r="E37"/>
  <c r="H27"/>
  <c r="H33" s="1"/>
  <c r="F27"/>
  <c r="L20"/>
  <c r="O20" s="1"/>
  <c r="O19"/>
  <c r="M18"/>
  <c r="L18"/>
  <c r="K18"/>
  <c r="J18"/>
  <c r="I18"/>
  <c r="H18"/>
  <c r="G18"/>
  <c r="F18"/>
  <c r="E18"/>
  <c r="O17"/>
  <c r="O73" l="1"/>
  <c r="O29"/>
  <c r="O27"/>
  <c r="O37"/>
  <c r="O75"/>
  <c r="O45"/>
  <c r="O61"/>
  <c r="O66"/>
  <c r="N33"/>
  <c r="O18"/>
  <c r="F33"/>
  <c r="L62"/>
  <c r="O62" s="1"/>
  <c r="L59"/>
  <c r="L60" s="1"/>
  <c r="L68" s="1"/>
  <c r="E68"/>
  <c r="O33" l="1"/>
  <c r="O68"/>
  <c r="O60"/>
  <c r="O59"/>
</calcChain>
</file>

<file path=xl/sharedStrings.xml><?xml version="1.0" encoding="utf-8"?>
<sst xmlns="http://schemas.openxmlformats.org/spreadsheetml/2006/main" count="208" uniqueCount="157">
  <si>
    <t>GOVERNO DO ESTADO DO PIAUÍ</t>
  </si>
  <si>
    <t>FUNDAÇÃO ESTATAL PIAUIENSE DE SERVIÇOS HOSPITALARES - FEPISERH</t>
  </si>
  <si>
    <t>HOSPITAL GETÚLIO VARGAS</t>
  </si>
  <si>
    <t>COMISSÃO DE ENGENHARIA, ARQUITETURA E FISCALIZAÇÃO DE OBRAS - CEAFO</t>
  </si>
  <si>
    <t>ITEM</t>
  </si>
  <si>
    <t>UNIDADE</t>
  </si>
  <si>
    <t>1.00</t>
  </si>
  <si>
    <t>SERVIÇOS PRELIMINARES</t>
  </si>
  <si>
    <t>1.01</t>
  </si>
  <si>
    <t>m²</t>
  </si>
  <si>
    <t>1.02</t>
  </si>
  <si>
    <t>Tapume de isolamento da obra</t>
  </si>
  <si>
    <t>2.00</t>
  </si>
  <si>
    <t>RETIRADAS E DEMOLIÇÕES</t>
  </si>
  <si>
    <t>2.01</t>
  </si>
  <si>
    <t>m³</t>
  </si>
  <si>
    <t>2.02</t>
  </si>
  <si>
    <t>2.03</t>
  </si>
  <si>
    <t>Carga mecanizada de entulho (Bota fora)</t>
  </si>
  <si>
    <t>3.00</t>
  </si>
  <si>
    <t>3.01</t>
  </si>
  <si>
    <t>unid.</t>
  </si>
  <si>
    <t>3.02</t>
  </si>
  <si>
    <t>Engate para água- ligação flexível em aço inox, 40 cm – DECA 4607C ou similar.</t>
  </si>
  <si>
    <t>3.03</t>
  </si>
  <si>
    <t>Sifão para lavatório acabamento cromado (Ref. Deca Código 1680C 112 ou equivalente com o mesmo desempenho técnico)</t>
  </si>
  <si>
    <t>3.04</t>
  </si>
  <si>
    <t>3.05</t>
  </si>
  <si>
    <t>Lavatório com coluna suspensa de louça, linha Vogue Plus L510 e C510, Ref. Deca ou equivalente com o mesmo desempenho técnico, em cerâmica esmaltada, cor branco gelo.</t>
  </si>
  <si>
    <t>Porta-sabão líquido de plástico (ver padrão do ambiente)</t>
  </si>
  <si>
    <t>Porta-toalhas de papel inox (ver padrão do ambiente)</t>
  </si>
  <si>
    <t>3.06</t>
  </si>
  <si>
    <t>Válvula inox para lavatório de louça</t>
  </si>
  <si>
    <t>3.07</t>
  </si>
  <si>
    <t>Tanque de parede Tramontina Hera Wall 30L em aço inox acetinado 50x40 ou equivalente com o mesmo desempenho técnico</t>
  </si>
  <si>
    <t>3.08</t>
  </si>
  <si>
    <t>4.00</t>
  </si>
  <si>
    <t>INSTALAÇÃO ELÉTRICA</t>
  </si>
  <si>
    <t>4.01</t>
  </si>
  <si>
    <t>Interruptor simples, embutir, 10A/250V, uma tecla, com placa - Fornecimento e instalação. Silentoque da Pial Legrand.</t>
  </si>
  <si>
    <t>4.02</t>
  </si>
  <si>
    <t>Plafon Led de sobrepor quadrado, de 24w, branco frio, cor branca. Referência Luminárias LLUM ou equivalente</t>
  </si>
  <si>
    <t>4.03</t>
  </si>
  <si>
    <t>Luminária de emergência</t>
  </si>
  <si>
    <t>4.04</t>
  </si>
  <si>
    <t>Placa para caixa 4"x2" ou 3"x3"</t>
  </si>
  <si>
    <t>4.05</t>
  </si>
  <si>
    <t>Placa para caixa 4"x4"</t>
  </si>
  <si>
    <t>4.07</t>
  </si>
  <si>
    <t>Tomada de embutir, 2P+T 10A/250V, com placa - Fornecimento e Instalação</t>
  </si>
  <si>
    <t>4.08</t>
  </si>
  <si>
    <t>Rasgo em alvenaria para eletrodutos diâmetro menor ou igual a 40mm</t>
  </si>
  <si>
    <t>m</t>
  </si>
  <si>
    <t>4.09</t>
  </si>
  <si>
    <t>5.00</t>
  </si>
  <si>
    <t>REVESTIMENTO</t>
  </si>
  <si>
    <t>5.01</t>
  </si>
  <si>
    <t>Emboço</t>
  </si>
  <si>
    <t>5.02</t>
  </si>
  <si>
    <t>Reboco</t>
  </si>
  <si>
    <t>5.03</t>
  </si>
  <si>
    <t>5.04</t>
  </si>
  <si>
    <t>6.00</t>
  </si>
  <si>
    <t>PAVIMENTAÇÃO</t>
  </si>
  <si>
    <t>6.01</t>
  </si>
  <si>
    <t xml:space="preserve">Regularização de base para piso cerâmico </t>
  </si>
  <si>
    <t>6.02</t>
  </si>
  <si>
    <t>Porcelanato Gea Marfim Polido borda retificada formato 60x60cm Cor Ref. Portobello ou equivalente</t>
  </si>
  <si>
    <t>Piso Vinílico Eclipse Premium Formanto manta 2x23m Cor 21020969 Ref. Tarkett ou equivalente</t>
  </si>
  <si>
    <t>7.00</t>
  </si>
  <si>
    <t>PINTURA</t>
  </si>
  <si>
    <t>7.01</t>
  </si>
  <si>
    <t>Pintura Epóxi ,linha hospitalar cor branco Ref. Tintas Sherwin Williams</t>
  </si>
  <si>
    <t>8.00</t>
  </si>
  <si>
    <t>ESQUADRIAS</t>
  </si>
  <si>
    <t>8.01</t>
  </si>
  <si>
    <t>8.02</t>
  </si>
  <si>
    <t>Esquadria de vidro e aluminio fixa com furo (guichê atendimento)</t>
  </si>
  <si>
    <t>9.00</t>
  </si>
  <si>
    <t>DIVERSOS</t>
  </si>
  <si>
    <t>9.01</t>
  </si>
  <si>
    <t>Peitoril e soleira em granito polido cor cinza</t>
  </si>
  <si>
    <t>Parede em Gesso Acartonado com Isolamento Acústico</t>
  </si>
  <si>
    <t>Parede em Alvenaria</t>
  </si>
  <si>
    <t>9.02</t>
  </si>
  <si>
    <t>Tampo de guichê, em granito polido cor preto (dim= 270x35/110cm)</t>
  </si>
  <si>
    <t>9.03</t>
  </si>
  <si>
    <t>Bancada lisa, em granito polido cor preto (dim= 270x60/75cm)</t>
  </si>
  <si>
    <t>Limpeza geral da obra</t>
  </si>
  <si>
    <t>Fauze Simão Sobrinho</t>
  </si>
  <si>
    <t>Engenheiro Civil</t>
  </si>
  <si>
    <t>CEAFO/HGV</t>
  </si>
  <si>
    <t>TOTAL</t>
  </si>
  <si>
    <t>MEMÓRIA DE CÁLCULO</t>
  </si>
  <si>
    <t>DADOS DE ARQUITETURA</t>
  </si>
  <si>
    <t>RECEPÇÃO</t>
  </si>
  <si>
    <t>CIRCULAÇÃO</t>
  </si>
  <si>
    <t>SALA ASSISTENTE SOCIAL</t>
  </si>
  <si>
    <t>SALA TERAPIA OCUPACIONAL</t>
  </si>
  <si>
    <t>SALA PSICOLOGO 01</t>
  </si>
  <si>
    <t>SALA PSICOLOGO 02</t>
  </si>
  <si>
    <t>SALA PSIQUIATRA</t>
  </si>
  <si>
    <t>DML</t>
  </si>
  <si>
    <t>SALA MARCAÇÃO</t>
  </si>
  <si>
    <t>01</t>
  </si>
  <si>
    <t>PERÍMETRO</t>
  </si>
  <si>
    <t>02</t>
  </si>
  <si>
    <t>ÁREA DE PISO</t>
  </si>
  <si>
    <t>03</t>
  </si>
  <si>
    <t>ÁREA DE FORRO</t>
  </si>
  <si>
    <t>04</t>
  </si>
  <si>
    <t>ALTURA REVESTIMENTO CERÂMICO</t>
  </si>
  <si>
    <t>05</t>
  </si>
  <si>
    <t>ÁREA DE REVESTIMENTO</t>
  </si>
  <si>
    <t>06</t>
  </si>
  <si>
    <t>ALTURA REBOCO</t>
  </si>
  <si>
    <t>Torneira de mesa com fechamento automático para lavatório Decamatic cód. 1170 C (Ref. Deca ou equivalente com o mesmo desempenho técnico)</t>
  </si>
  <si>
    <t>3.09</t>
  </si>
  <si>
    <t>3.10</t>
  </si>
  <si>
    <t>3.11</t>
  </si>
  <si>
    <t>Torneira para tanque com arejador linha Max Cód. 1154 C34 Ref. Deca iu equivalente com mesmo desempenho técnico</t>
  </si>
  <si>
    <t>3.12</t>
  </si>
  <si>
    <t>4.06</t>
  </si>
  <si>
    <t>Ponto de lógica</t>
  </si>
  <si>
    <t>Cerâmica esmaltada acetinada, formato 30x60, cor branca, 210cm de altura, referência Eliane ou equivalente.</t>
  </si>
  <si>
    <t>6.03</t>
  </si>
  <si>
    <t>9.04</t>
  </si>
  <si>
    <t>9.05</t>
  </si>
  <si>
    <t>9.06</t>
  </si>
  <si>
    <r>
      <t>Serviço:</t>
    </r>
    <r>
      <rPr>
        <sz val="11"/>
        <rFont val="Arial"/>
        <family val="2"/>
      </rPr>
      <t xml:space="preserve"> Reforma de Adequação para Implantação do Nucleo de Prevenção ao Suicidio do Ambulatório Integrado Gov. Dirceu Mendes Arcoverde</t>
    </r>
  </si>
  <si>
    <r>
      <t>Endereço</t>
    </r>
    <r>
      <rPr>
        <sz val="11"/>
        <rFont val="Arial"/>
        <family val="2"/>
      </rPr>
      <t>: Rua São Pedro, s/n, Centro, Teresina – PI.</t>
    </r>
  </si>
  <si>
    <r>
      <t>Tipo de Intervenção:</t>
    </r>
    <r>
      <rPr>
        <sz val="11"/>
        <rFont val="Arial"/>
        <family val="2"/>
      </rPr>
      <t xml:space="preserve">  Reforma</t>
    </r>
  </si>
  <si>
    <r>
      <t>Área:</t>
    </r>
    <r>
      <rPr>
        <sz val="11"/>
        <rFont val="Arial"/>
        <family val="2"/>
      </rPr>
      <t xml:space="preserve">  95,48  m2</t>
    </r>
  </si>
  <si>
    <t>Porta em madeira compensada de cedro, revestimento laminado melamínico cor branca em todas as faces e lados, articulada, completa (forra, alizares e ferragens, fechadura c/ maçaneta tipo alavanca c/ extremidade curva), 210x90. De abrir. P1</t>
  </si>
  <si>
    <t>Placa de obra em chapa aço galvanizado, 1,5m x 3,00, instalada</t>
  </si>
  <si>
    <t>Remoção de bancada de granito ou mármore</t>
  </si>
  <si>
    <t>2.04</t>
  </si>
  <si>
    <t>Retirada de esquadria de madeira (porta)</t>
  </si>
  <si>
    <t>Retirada de esquadria de ferro (janela)</t>
  </si>
  <si>
    <t>2.05</t>
  </si>
  <si>
    <t>Retirada de pontos elétricos</t>
  </si>
  <si>
    <t>INSTALAÇÃO HIDRÁLICA/SANITÁRIA</t>
  </si>
  <si>
    <t>Válvula inox para tanque de parede</t>
  </si>
  <si>
    <t>Ponto de água fria</t>
  </si>
  <si>
    <t>Ponto de esgoto primário</t>
  </si>
  <si>
    <t>Ponto de esgoto secundário</t>
  </si>
  <si>
    <t>Ponto de instalação de refrigerador tipo Split - Dreno</t>
  </si>
  <si>
    <t>3.13</t>
  </si>
  <si>
    <t>Ponto de esgoyo secundario</t>
  </si>
  <si>
    <t>Ponto elétrico, inclusive para equipamento de refrigeração</t>
  </si>
  <si>
    <t>Forro de gesso, tipo liso</t>
  </si>
  <si>
    <t>Ponto de agua fria, inclusive bebedouro</t>
  </si>
  <si>
    <t>2.06</t>
  </si>
  <si>
    <t>Demolição de alvenaria, sem reaproveitamento</t>
  </si>
  <si>
    <t>Retirada de luminárias, sem reaproveitamento</t>
  </si>
  <si>
    <t>2.07</t>
  </si>
  <si>
    <t>Teresina (PI), 02 de dezembro de 2021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</si>
</sst>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#,##0.0"/>
    <numFmt numFmtId="166" formatCode="_-* #,##0.00_-;\-* #,##0.00_-;_-* \-??_-;_-@"/>
  </numFmts>
  <fonts count="14"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charset val="1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/>
  </cellStyleXfs>
  <cellXfs count="49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165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vertical="center"/>
    </xf>
    <xf numFmtId="166" fontId="8" fillId="0" borderId="0" xfId="0" applyNumberFormat="1" applyFont="1" applyFill="1" applyAlignment="1"/>
    <xf numFmtId="166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9" xfId="3"/>
    <cellStyle name="Normal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3E3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28440</xdr:rowOff>
    </xdr:from>
    <xdr:to>
      <xdr:col>8</xdr:col>
      <xdr:colOff>-21136680</xdr:colOff>
      <xdr:row>4</xdr:row>
      <xdr:rowOff>94680</xdr:rowOff>
    </xdr:to>
    <xdr:pic>
      <xdr:nvPicPr>
        <xdr:cNvPr id="4" name="image5.pn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340560" y="257040"/>
          <a:ext cx="360000" cy="752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0</xdr:colOff>
      <xdr:row>1</xdr:row>
      <xdr:rowOff>28440</xdr:rowOff>
    </xdr:from>
    <xdr:to>
      <xdr:col>8</xdr:col>
      <xdr:colOff>-21136680</xdr:colOff>
      <xdr:row>4</xdr:row>
      <xdr:rowOff>94680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340560" y="257040"/>
          <a:ext cx="360000" cy="752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725760</xdr:colOff>
      <xdr:row>1</xdr:row>
      <xdr:rowOff>38160</xdr:rowOff>
    </xdr:from>
    <xdr:to>
      <xdr:col>14</xdr:col>
      <xdr:colOff>704880</xdr:colOff>
      <xdr:row>4</xdr:row>
      <xdr:rowOff>180720</xdr:rowOff>
    </xdr:to>
    <xdr:pic>
      <xdr:nvPicPr>
        <xdr:cNvPr id="6" name="image7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4549400" y="266760"/>
          <a:ext cx="875880" cy="828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47520</xdr:colOff>
      <xdr:row>1</xdr:row>
      <xdr:rowOff>28440</xdr:rowOff>
    </xdr:from>
    <xdr:to>
      <xdr:col>2</xdr:col>
      <xdr:colOff>1878480</xdr:colOff>
      <xdr:row>4</xdr:row>
      <xdr:rowOff>199440</xdr:rowOff>
    </xdr:to>
    <xdr:pic>
      <xdr:nvPicPr>
        <xdr:cNvPr id="7" name="image8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79440" y="257040"/>
          <a:ext cx="2304720" cy="856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~1.RUF\AppData\Local\Temp\Rar$DIa5928.33628\CC-07.08%20-%20Farm&#225;cia%20Parnaiba%20EXPANDIR%20ENG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showGridLines="0" tabSelected="1" zoomScaleNormal="100" workbookViewId="0"/>
  </sheetViews>
  <sheetFormatPr defaultRowHeight="12.75"/>
  <cols>
    <col min="1" max="1" width="4.7109375" style="4" customWidth="1"/>
    <col min="2" max="2" width="6.7109375" style="4" customWidth="1"/>
    <col min="3" max="3" width="60.7109375" style="4" customWidth="1"/>
    <col min="4" max="4" width="9.42578125" style="4" customWidth="1"/>
    <col min="5" max="15" width="12.7109375" style="4" customWidth="1"/>
    <col min="16" max="35" width="9" style="4" customWidth="1"/>
    <col min="36" max="1025" width="14.42578125" style="4" customWidth="1"/>
    <col min="1026" max="16384" width="9.140625" style="4"/>
  </cols>
  <sheetData>
    <row r="1" spans="1:35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 customHeight="1">
      <c r="A2" s="2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8" customHeight="1">
      <c r="A3" s="2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" customHeight="1">
      <c r="A4" s="2"/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" customHeight="1">
      <c r="A5" s="2"/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4.5" customHeight="1">
      <c r="A6" s="2"/>
      <c r="B6" s="5"/>
      <c r="C6" s="5"/>
      <c r="D6" s="5"/>
      <c r="E6" s="6"/>
      <c r="F6" s="5"/>
      <c r="G6" s="2"/>
      <c r="H6" s="7"/>
      <c r="I6" s="8"/>
      <c r="J6" s="8"/>
      <c r="K6" s="8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2"/>
      <c r="B7" s="44" t="s">
        <v>129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2"/>
      <c r="Q7" s="2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2"/>
      <c r="B8" s="43" t="s">
        <v>130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" customHeight="1">
      <c r="A9" s="2"/>
      <c r="B9" s="44" t="s">
        <v>131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" customHeight="1">
      <c r="A10" s="2"/>
      <c r="B10" s="44" t="s">
        <v>132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4.5" customHeight="1">
      <c r="A11" s="2"/>
      <c r="B11" s="9"/>
      <c r="C11" s="9"/>
      <c r="D11" s="9"/>
      <c r="E11" s="10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8" customHeight="1">
      <c r="A12" s="2"/>
      <c r="B12" s="45" t="s">
        <v>93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4.5" customHeight="1">
      <c r="A13" s="2"/>
      <c r="B13" s="11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7" customFormat="1" ht="60" customHeight="1">
      <c r="A14" s="12"/>
      <c r="B14" s="13" t="s">
        <v>4</v>
      </c>
      <c r="C14" s="14" t="s">
        <v>94</v>
      </c>
      <c r="D14" s="15" t="s">
        <v>5</v>
      </c>
      <c r="E14" s="16" t="s">
        <v>95</v>
      </c>
      <c r="F14" s="16" t="s">
        <v>96</v>
      </c>
      <c r="G14" s="16" t="s">
        <v>97</v>
      </c>
      <c r="H14" s="16" t="s">
        <v>98</v>
      </c>
      <c r="I14" s="16" t="s">
        <v>99</v>
      </c>
      <c r="J14" s="16" t="s">
        <v>100</v>
      </c>
      <c r="K14" s="16" t="s">
        <v>101</v>
      </c>
      <c r="L14" s="16" t="s">
        <v>102</v>
      </c>
      <c r="M14" s="16" t="s">
        <v>103</v>
      </c>
      <c r="N14" s="16" t="s">
        <v>79</v>
      </c>
      <c r="O14" s="16" t="s">
        <v>92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4.5" customHeight="1">
      <c r="A15" s="2"/>
      <c r="B15" s="18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17" customFormat="1" ht="18" customHeight="1">
      <c r="A16" s="12"/>
      <c r="B16" s="13" t="s">
        <v>104</v>
      </c>
      <c r="C16" s="22" t="s">
        <v>105</v>
      </c>
      <c r="D16" s="23" t="s">
        <v>52</v>
      </c>
      <c r="E16" s="24">
        <v>13</v>
      </c>
      <c r="F16" s="24">
        <v>19.100000000000001</v>
      </c>
      <c r="G16" s="24">
        <v>11.5</v>
      </c>
      <c r="H16" s="24">
        <v>20</v>
      </c>
      <c r="I16" s="24">
        <v>11.9</v>
      </c>
      <c r="J16" s="24">
        <v>11.9</v>
      </c>
      <c r="K16" s="24">
        <v>12.7</v>
      </c>
      <c r="L16" s="24">
        <v>5.7</v>
      </c>
      <c r="M16" s="24">
        <v>11</v>
      </c>
      <c r="N16" s="24">
        <v>0</v>
      </c>
      <c r="O16" s="2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17" customFormat="1" ht="18" customHeight="1">
      <c r="A17" s="12"/>
      <c r="B17" s="13" t="s">
        <v>106</v>
      </c>
      <c r="C17" s="22" t="s">
        <v>107</v>
      </c>
      <c r="D17" s="23" t="s">
        <v>9</v>
      </c>
      <c r="E17" s="24">
        <v>10.36</v>
      </c>
      <c r="F17" s="24">
        <v>10.02</v>
      </c>
      <c r="G17" s="24">
        <v>8.25</v>
      </c>
      <c r="H17" s="24">
        <v>24.1</v>
      </c>
      <c r="I17" s="24">
        <v>7.9</v>
      </c>
      <c r="J17" s="24">
        <v>7.9</v>
      </c>
      <c r="K17" s="24">
        <v>8.94</v>
      </c>
      <c r="L17" s="24">
        <v>2</v>
      </c>
      <c r="M17" s="24">
        <v>7.56</v>
      </c>
      <c r="N17" s="24">
        <v>0</v>
      </c>
      <c r="O17" s="24">
        <f>SUM(E17:N17)</f>
        <v>87.03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17" customFormat="1" ht="18" customHeight="1">
      <c r="A18" s="12"/>
      <c r="B18" s="13" t="s">
        <v>108</v>
      </c>
      <c r="C18" s="22" t="s">
        <v>109</v>
      </c>
      <c r="D18" s="23" t="s">
        <v>9</v>
      </c>
      <c r="E18" s="24">
        <f t="shared" ref="E18:M18" si="0">E17</f>
        <v>10.36</v>
      </c>
      <c r="F18" s="24">
        <f t="shared" si="0"/>
        <v>10.02</v>
      </c>
      <c r="G18" s="24">
        <f t="shared" si="0"/>
        <v>8.25</v>
      </c>
      <c r="H18" s="24">
        <f t="shared" si="0"/>
        <v>24.1</v>
      </c>
      <c r="I18" s="24">
        <f t="shared" si="0"/>
        <v>7.9</v>
      </c>
      <c r="J18" s="24">
        <f t="shared" si="0"/>
        <v>7.9</v>
      </c>
      <c r="K18" s="24">
        <f t="shared" si="0"/>
        <v>8.94</v>
      </c>
      <c r="L18" s="24">
        <f t="shared" si="0"/>
        <v>2</v>
      </c>
      <c r="M18" s="24">
        <f t="shared" si="0"/>
        <v>7.56</v>
      </c>
      <c r="N18" s="24">
        <v>0</v>
      </c>
      <c r="O18" s="24">
        <f>SUM(E18:N18)</f>
        <v>87.03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17" customFormat="1" ht="18" customHeight="1">
      <c r="A19" s="12"/>
      <c r="B19" s="13" t="s">
        <v>110</v>
      </c>
      <c r="C19" s="22" t="s">
        <v>111</v>
      </c>
      <c r="D19" s="23" t="s">
        <v>52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2.1</v>
      </c>
      <c r="M19" s="24">
        <v>0</v>
      </c>
      <c r="N19" s="24">
        <v>0</v>
      </c>
      <c r="O19" s="24">
        <f>SUM(E19:N19)</f>
        <v>2.1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17" customFormat="1" ht="18" customHeight="1">
      <c r="A20" s="12"/>
      <c r="B20" s="13" t="s">
        <v>112</v>
      </c>
      <c r="C20" s="22" t="s">
        <v>113</v>
      </c>
      <c r="D20" s="23" t="s">
        <v>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f>L16*L19</f>
        <v>11.97</v>
      </c>
      <c r="M20" s="24">
        <v>0</v>
      </c>
      <c r="N20" s="24">
        <v>0</v>
      </c>
      <c r="O20" s="24">
        <f>SUM(E20:N20)</f>
        <v>11.97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17" customFormat="1" ht="18" customHeight="1">
      <c r="A21" s="12"/>
      <c r="B21" s="13" t="s">
        <v>114</v>
      </c>
      <c r="C21" s="22" t="s">
        <v>115</v>
      </c>
      <c r="D21" s="23" t="s">
        <v>52</v>
      </c>
      <c r="E21" s="24">
        <v>3</v>
      </c>
      <c r="F21" s="24">
        <v>3</v>
      </c>
      <c r="G21" s="24">
        <v>3</v>
      </c>
      <c r="H21" s="24">
        <v>3</v>
      </c>
      <c r="I21" s="24">
        <v>3</v>
      </c>
      <c r="J21" s="24">
        <v>3</v>
      </c>
      <c r="K21" s="24">
        <v>3</v>
      </c>
      <c r="L21" s="24">
        <v>3</v>
      </c>
      <c r="M21" s="24">
        <v>3</v>
      </c>
      <c r="N21" s="24">
        <v>0</v>
      </c>
      <c r="O21" s="2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17" customFormat="1" ht="4.5" customHeight="1">
      <c r="A22" s="12"/>
      <c r="B22" s="25"/>
      <c r="C22" s="26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17" customFormat="1" ht="18" customHeight="1">
      <c r="A23" s="12"/>
      <c r="B23" s="13" t="s">
        <v>6</v>
      </c>
      <c r="C23" s="29" t="s">
        <v>7</v>
      </c>
      <c r="D23" s="30"/>
      <c r="E23" s="31"/>
      <c r="F23" s="31"/>
      <c r="G23" s="31"/>
      <c r="H23" s="31"/>
      <c r="I23" s="31"/>
      <c r="J23" s="32"/>
      <c r="K23" s="32"/>
      <c r="L23" s="32"/>
      <c r="M23" s="32"/>
      <c r="N23" s="31"/>
      <c r="O23" s="24">
        <f>SUM(E23:N23)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17" customFormat="1" ht="18" customHeight="1">
      <c r="A24" s="12"/>
      <c r="B24" s="33" t="s">
        <v>8</v>
      </c>
      <c r="C24" s="1" t="s">
        <v>134</v>
      </c>
      <c r="D24" s="35" t="s">
        <v>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f>1.5*3</f>
        <v>4.5</v>
      </c>
      <c r="O24" s="24">
        <f t="shared" ref="O24:O78" si="1">SUM(E24:N24)</f>
        <v>4.5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7" customFormat="1" ht="18" customHeight="1">
      <c r="A25" s="12"/>
      <c r="B25" s="33" t="s">
        <v>10</v>
      </c>
      <c r="C25" s="34" t="s">
        <v>11</v>
      </c>
      <c r="D25" s="35" t="s">
        <v>9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36">
        <v>0</v>
      </c>
      <c r="K25" s="36">
        <v>0</v>
      </c>
      <c r="L25" s="36">
        <v>0</v>
      </c>
      <c r="M25" s="36">
        <v>0</v>
      </c>
      <c r="N25" s="24">
        <f>2*4*2.5*3</f>
        <v>60</v>
      </c>
      <c r="O25" s="24">
        <f t="shared" si="1"/>
        <v>60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7" customFormat="1" ht="18" customHeight="1">
      <c r="A26" s="12"/>
      <c r="B26" s="13" t="s">
        <v>12</v>
      </c>
      <c r="C26" s="29" t="s">
        <v>13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4">
        <f t="shared" si="1"/>
        <v>0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17" customFormat="1" ht="18" customHeight="1">
      <c r="A27" s="12"/>
      <c r="B27" s="33" t="s">
        <v>14</v>
      </c>
      <c r="C27" s="34" t="s">
        <v>153</v>
      </c>
      <c r="D27" s="23" t="s">
        <v>15</v>
      </c>
      <c r="E27" s="24">
        <v>0</v>
      </c>
      <c r="F27" s="24">
        <f>1.2*3*0.15</f>
        <v>0.53999999999999992</v>
      </c>
      <c r="G27" s="24">
        <v>0</v>
      </c>
      <c r="H27" s="24">
        <f>4.05*3*0.15</f>
        <v>1.8224999999999998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7">
        <v>0</v>
      </c>
      <c r="O27" s="24">
        <f t="shared" si="1"/>
        <v>2.3624999999999998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17" customFormat="1" ht="18" customHeight="1">
      <c r="A28" s="12"/>
      <c r="B28" s="33" t="s">
        <v>16</v>
      </c>
      <c r="C28" s="1" t="s">
        <v>135</v>
      </c>
      <c r="D28" s="35" t="s">
        <v>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f>8*0.5+8*0.35</f>
        <v>6.8</v>
      </c>
      <c r="O28" s="24">
        <f t="shared" si="1"/>
        <v>6.8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17" customFormat="1" ht="18" customHeight="1">
      <c r="A29" s="12"/>
      <c r="B29" s="33" t="s">
        <v>17</v>
      </c>
      <c r="C29" s="1" t="s">
        <v>137</v>
      </c>
      <c r="D29" s="35" t="s">
        <v>9</v>
      </c>
      <c r="E29" s="24">
        <f>0.8*2.1</f>
        <v>1.6800000000000002</v>
      </c>
      <c r="F29" s="24">
        <v>0</v>
      </c>
      <c r="G29" s="24">
        <f>0.8*2.1</f>
        <v>1.6800000000000002</v>
      </c>
      <c r="H29" s="24">
        <f>0.8*2.1</f>
        <v>1.6800000000000002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/>
      <c r="O29" s="24">
        <f t="shared" si="1"/>
        <v>5.0400000000000009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17" customFormat="1" ht="18" customHeight="1">
      <c r="A30" s="12"/>
      <c r="B30" s="33" t="s">
        <v>136</v>
      </c>
      <c r="C30" s="1" t="s">
        <v>138</v>
      </c>
      <c r="D30" s="35" t="s">
        <v>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f>2.75*1.1+2.1*0.8</f>
        <v>4.7050000000000001</v>
      </c>
      <c r="N30" s="24"/>
      <c r="O30" s="24">
        <f t="shared" si="1"/>
        <v>4.7050000000000001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17" customFormat="1" ht="18" customHeight="1">
      <c r="A31" s="12"/>
      <c r="B31" s="33" t="s">
        <v>139</v>
      </c>
      <c r="C31" s="1" t="s">
        <v>140</v>
      </c>
      <c r="D31" s="35" t="s">
        <v>21</v>
      </c>
      <c r="E31" s="24">
        <v>0</v>
      </c>
      <c r="F31" s="24">
        <v>0</v>
      </c>
      <c r="G31" s="24">
        <v>10</v>
      </c>
      <c r="H31" s="24">
        <v>7</v>
      </c>
      <c r="I31" s="24">
        <v>0</v>
      </c>
      <c r="J31" s="24">
        <v>0</v>
      </c>
      <c r="K31" s="24">
        <v>0</v>
      </c>
      <c r="L31" s="24">
        <v>0</v>
      </c>
      <c r="M31" s="24"/>
      <c r="N31" s="24">
        <v>14</v>
      </c>
      <c r="O31" s="24">
        <f t="shared" si="1"/>
        <v>31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17" customFormat="1" ht="18" customHeight="1">
      <c r="A32" s="12"/>
      <c r="B32" s="33" t="s">
        <v>152</v>
      </c>
      <c r="C32" s="34" t="s">
        <v>154</v>
      </c>
      <c r="D32" s="35" t="s">
        <v>21</v>
      </c>
      <c r="E32" s="24"/>
      <c r="F32" s="24"/>
      <c r="G32" s="24"/>
      <c r="H32" s="24"/>
      <c r="I32" s="24"/>
      <c r="J32" s="24"/>
      <c r="K32" s="24"/>
      <c r="L32" s="24"/>
      <c r="M32" s="24"/>
      <c r="N32" s="24">
        <v>7</v>
      </c>
      <c r="O32" s="24">
        <f t="shared" si="1"/>
        <v>7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17" customFormat="1" ht="18" customHeight="1">
      <c r="A33" s="12"/>
      <c r="B33" s="33" t="s">
        <v>155</v>
      </c>
      <c r="C33" s="34" t="s">
        <v>18</v>
      </c>
      <c r="D33" s="23" t="s">
        <v>15</v>
      </c>
      <c r="E33" s="24">
        <v>0</v>
      </c>
      <c r="F33" s="24">
        <f>F27</f>
        <v>0.53999999999999992</v>
      </c>
      <c r="G33" s="24">
        <v>0</v>
      </c>
      <c r="H33" s="24">
        <f>H27</f>
        <v>1.8224999999999998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f>N28*0.03*1.2</f>
        <v>0.24479999999999996</v>
      </c>
      <c r="O33" s="24">
        <f t="shared" si="1"/>
        <v>2.6073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17" customFormat="1" ht="18" customHeight="1">
      <c r="A34" s="12"/>
      <c r="B34" s="13" t="s">
        <v>19</v>
      </c>
      <c r="C34" s="29" t="s">
        <v>141</v>
      </c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4">
        <f t="shared" si="1"/>
        <v>0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17" customFormat="1" ht="18" customHeight="1">
      <c r="A35" s="12"/>
      <c r="B35" s="33" t="s">
        <v>20</v>
      </c>
      <c r="C35" s="34" t="s">
        <v>32</v>
      </c>
      <c r="D35" s="23" t="s">
        <v>21</v>
      </c>
      <c r="E35" s="24">
        <v>0</v>
      </c>
      <c r="F35" s="24">
        <v>0</v>
      </c>
      <c r="G35" s="24">
        <v>1</v>
      </c>
      <c r="H35" s="24">
        <v>0</v>
      </c>
      <c r="I35" s="24">
        <v>1</v>
      </c>
      <c r="J35" s="24">
        <v>1</v>
      </c>
      <c r="K35" s="24">
        <v>1</v>
      </c>
      <c r="L35" s="24"/>
      <c r="M35" s="24">
        <v>0</v>
      </c>
      <c r="N35" s="24">
        <v>0</v>
      </c>
      <c r="O35" s="24">
        <f t="shared" si="1"/>
        <v>4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17" customFormat="1" ht="24">
      <c r="A36" s="12"/>
      <c r="B36" s="33" t="s">
        <v>22</v>
      </c>
      <c r="C36" s="34" t="s">
        <v>23</v>
      </c>
      <c r="D36" s="23" t="s">
        <v>21</v>
      </c>
      <c r="E36" s="24">
        <v>0</v>
      </c>
      <c r="F36" s="24">
        <v>0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4">
        <v>0</v>
      </c>
      <c r="O36" s="24">
        <f t="shared" si="1"/>
        <v>4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17" customFormat="1" ht="24">
      <c r="A37" s="12"/>
      <c r="B37" s="33" t="s">
        <v>24</v>
      </c>
      <c r="C37" s="34" t="s">
        <v>25</v>
      </c>
      <c r="D37" s="23" t="s">
        <v>21</v>
      </c>
      <c r="E37" s="24">
        <f t="shared" ref="E37:M37" si="2">E36</f>
        <v>0</v>
      </c>
      <c r="F37" s="24">
        <f t="shared" si="2"/>
        <v>0</v>
      </c>
      <c r="G37" s="24">
        <f t="shared" si="2"/>
        <v>1</v>
      </c>
      <c r="H37" s="24">
        <f t="shared" si="2"/>
        <v>0</v>
      </c>
      <c r="I37" s="24">
        <f t="shared" si="2"/>
        <v>1</v>
      </c>
      <c r="J37" s="24">
        <f t="shared" si="2"/>
        <v>1</v>
      </c>
      <c r="K37" s="24">
        <f t="shared" si="2"/>
        <v>1</v>
      </c>
      <c r="L37" s="24">
        <f t="shared" si="2"/>
        <v>0</v>
      </c>
      <c r="M37" s="24">
        <f t="shared" si="2"/>
        <v>0</v>
      </c>
      <c r="N37" s="24">
        <v>0</v>
      </c>
      <c r="O37" s="24">
        <f t="shared" si="1"/>
        <v>4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17" customFormat="1" ht="24" customHeight="1">
      <c r="A38" s="12"/>
      <c r="B38" s="33" t="s">
        <v>26</v>
      </c>
      <c r="C38" s="34" t="s">
        <v>116</v>
      </c>
      <c r="D38" s="23" t="s">
        <v>21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1</v>
      </c>
      <c r="K38" s="24">
        <v>1</v>
      </c>
      <c r="L38" s="24">
        <v>0</v>
      </c>
      <c r="M38" s="24">
        <v>0</v>
      </c>
      <c r="N38" s="38">
        <v>0</v>
      </c>
      <c r="O38" s="24">
        <f t="shared" si="1"/>
        <v>4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17" customFormat="1" ht="36">
      <c r="A39" s="12"/>
      <c r="B39" s="33" t="s">
        <v>27</v>
      </c>
      <c r="C39" s="34" t="s">
        <v>28</v>
      </c>
      <c r="D39" s="23" t="s">
        <v>21</v>
      </c>
      <c r="E39" s="24">
        <v>0</v>
      </c>
      <c r="F39" s="24">
        <v>0</v>
      </c>
      <c r="G39" s="24">
        <v>1</v>
      </c>
      <c r="H39" s="24">
        <v>0</v>
      </c>
      <c r="I39" s="24">
        <v>1</v>
      </c>
      <c r="J39" s="24">
        <v>1</v>
      </c>
      <c r="K39" s="24">
        <v>1</v>
      </c>
      <c r="L39" s="24">
        <v>0</v>
      </c>
      <c r="M39" s="24">
        <v>0</v>
      </c>
      <c r="N39" s="24">
        <v>0</v>
      </c>
      <c r="O39" s="24">
        <f t="shared" si="1"/>
        <v>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17" customFormat="1" ht="18" customHeight="1">
      <c r="A40" s="12"/>
      <c r="B40" s="33" t="s">
        <v>31</v>
      </c>
      <c r="C40" s="34" t="s">
        <v>29</v>
      </c>
      <c r="D40" s="23" t="s">
        <v>21</v>
      </c>
      <c r="E40" s="24">
        <v>0</v>
      </c>
      <c r="F40" s="24">
        <v>0</v>
      </c>
      <c r="G40" s="24">
        <v>1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0</v>
      </c>
      <c r="N40" s="24">
        <v>0</v>
      </c>
      <c r="O40" s="24">
        <f t="shared" si="1"/>
        <v>5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17" customFormat="1" ht="18" customHeight="1">
      <c r="A41" s="12"/>
      <c r="B41" s="33" t="s">
        <v>33</v>
      </c>
      <c r="C41" s="34" t="s">
        <v>30</v>
      </c>
      <c r="D41" s="23" t="s">
        <v>21</v>
      </c>
      <c r="E41" s="24">
        <v>0</v>
      </c>
      <c r="F41" s="24">
        <v>0</v>
      </c>
      <c r="G41" s="24">
        <v>1</v>
      </c>
      <c r="H41" s="24">
        <v>0</v>
      </c>
      <c r="I41" s="24">
        <v>1</v>
      </c>
      <c r="J41" s="24">
        <v>1</v>
      </c>
      <c r="K41" s="24">
        <v>1</v>
      </c>
      <c r="L41" s="24">
        <v>1</v>
      </c>
      <c r="M41" s="24"/>
      <c r="N41" s="24">
        <v>0</v>
      </c>
      <c r="O41" s="24">
        <f t="shared" si="1"/>
        <v>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17" customFormat="1" ht="18" customHeight="1">
      <c r="A42" s="12"/>
      <c r="B42" s="33" t="s">
        <v>35</v>
      </c>
      <c r="C42" s="34" t="s">
        <v>151</v>
      </c>
      <c r="D42" s="23" t="s">
        <v>21</v>
      </c>
      <c r="E42" s="24">
        <v>0</v>
      </c>
      <c r="F42" s="24">
        <v>0</v>
      </c>
      <c r="G42" s="24">
        <v>1</v>
      </c>
      <c r="H42" s="24">
        <v>0</v>
      </c>
      <c r="I42" s="24">
        <v>1</v>
      </c>
      <c r="J42" s="24">
        <v>1</v>
      </c>
      <c r="K42" s="24">
        <v>1</v>
      </c>
      <c r="L42" s="24">
        <v>1</v>
      </c>
      <c r="M42" s="24"/>
      <c r="N42" s="24">
        <v>0</v>
      </c>
      <c r="O42" s="24">
        <f t="shared" si="1"/>
        <v>5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17" customFormat="1" ht="18" customHeight="1">
      <c r="A43" s="12"/>
      <c r="B43" s="33" t="s">
        <v>117</v>
      </c>
      <c r="C43" s="34" t="s">
        <v>148</v>
      </c>
      <c r="D43" s="23" t="s">
        <v>21</v>
      </c>
      <c r="E43" s="24">
        <v>0</v>
      </c>
      <c r="F43" s="24">
        <v>0</v>
      </c>
      <c r="G43" s="24">
        <v>1</v>
      </c>
      <c r="H43" s="24">
        <v>0</v>
      </c>
      <c r="I43" s="24">
        <v>1</v>
      </c>
      <c r="J43" s="24">
        <v>1</v>
      </c>
      <c r="K43" s="24">
        <v>1</v>
      </c>
      <c r="L43" s="24">
        <v>1</v>
      </c>
      <c r="M43" s="24"/>
      <c r="N43" s="24">
        <v>0</v>
      </c>
      <c r="O43" s="24">
        <f t="shared" si="1"/>
        <v>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17" customFormat="1" ht="18" customHeight="1">
      <c r="A44" s="12"/>
      <c r="B44" s="33" t="s">
        <v>118</v>
      </c>
      <c r="C44" s="41" t="s">
        <v>146</v>
      </c>
      <c r="D44" s="23" t="s">
        <v>21</v>
      </c>
      <c r="E44" s="24">
        <v>1</v>
      </c>
      <c r="F44" s="24">
        <v>0</v>
      </c>
      <c r="G44" s="24">
        <v>1</v>
      </c>
      <c r="H44" s="24">
        <v>1</v>
      </c>
      <c r="I44" s="24">
        <v>1</v>
      </c>
      <c r="J44" s="24">
        <v>1</v>
      </c>
      <c r="K44" s="24">
        <v>1</v>
      </c>
      <c r="L44" s="24">
        <v>0</v>
      </c>
      <c r="M44" s="24">
        <v>1</v>
      </c>
      <c r="N44" s="24">
        <v>0</v>
      </c>
      <c r="O44" s="24">
        <f t="shared" si="1"/>
        <v>7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17" customFormat="1" ht="18" customHeight="1">
      <c r="A45" s="12"/>
      <c r="B45" s="33" t="s">
        <v>119</v>
      </c>
      <c r="C45" s="34" t="s">
        <v>142</v>
      </c>
      <c r="D45" s="23" t="s">
        <v>21</v>
      </c>
      <c r="E45" s="24">
        <f>E38</f>
        <v>0</v>
      </c>
      <c r="F45" s="24">
        <f>F38</f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1</v>
      </c>
      <c r="M45" s="24">
        <f>M38</f>
        <v>0</v>
      </c>
      <c r="N45" s="24">
        <v>0</v>
      </c>
      <c r="O45" s="24">
        <f t="shared" si="1"/>
        <v>1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17" customFormat="1" ht="24">
      <c r="A46" s="12"/>
      <c r="B46" s="33" t="s">
        <v>121</v>
      </c>
      <c r="C46" s="34" t="s">
        <v>34</v>
      </c>
      <c r="D46" s="23" t="s">
        <v>21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</v>
      </c>
      <c r="M46" s="24">
        <v>0</v>
      </c>
      <c r="N46" s="24">
        <v>0</v>
      </c>
      <c r="O46" s="24">
        <f t="shared" si="1"/>
        <v>1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7" customFormat="1" ht="24">
      <c r="A47" s="12"/>
      <c r="B47" s="33" t="s">
        <v>147</v>
      </c>
      <c r="C47" s="34" t="s">
        <v>120</v>
      </c>
      <c r="D47" s="23" t="s">
        <v>21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</v>
      </c>
      <c r="M47" s="24">
        <v>0</v>
      </c>
      <c r="N47" s="24">
        <v>0</v>
      </c>
      <c r="O47" s="24">
        <f t="shared" si="1"/>
        <v>1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17" customFormat="1" ht="18" customHeight="1">
      <c r="A48" s="12"/>
      <c r="B48" s="13" t="s">
        <v>36</v>
      </c>
      <c r="C48" s="29" t="s">
        <v>37</v>
      </c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4">
        <f t="shared" si="1"/>
        <v>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17" customFormat="1" ht="24">
      <c r="A49" s="12"/>
      <c r="B49" s="33" t="s">
        <v>38</v>
      </c>
      <c r="C49" s="34" t="s">
        <v>39</v>
      </c>
      <c r="D49" s="23" t="s">
        <v>21</v>
      </c>
      <c r="E49" s="24">
        <v>1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1</v>
      </c>
      <c r="L49" s="24">
        <v>1</v>
      </c>
      <c r="M49" s="24">
        <v>1</v>
      </c>
      <c r="N49" s="24">
        <v>0</v>
      </c>
      <c r="O49" s="24">
        <f t="shared" si="1"/>
        <v>9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17" customFormat="1" ht="24">
      <c r="A50" s="12"/>
      <c r="B50" s="33" t="s">
        <v>40</v>
      </c>
      <c r="C50" s="34" t="s">
        <v>41</v>
      </c>
      <c r="D50" s="23" t="s">
        <v>21</v>
      </c>
      <c r="E50" s="24">
        <v>1</v>
      </c>
      <c r="F50" s="24">
        <v>2</v>
      </c>
      <c r="G50" s="24">
        <v>1</v>
      </c>
      <c r="H50" s="24">
        <v>4</v>
      </c>
      <c r="I50" s="24">
        <v>1</v>
      </c>
      <c r="J50" s="24">
        <v>1</v>
      </c>
      <c r="K50" s="24">
        <v>1</v>
      </c>
      <c r="L50" s="24">
        <v>1</v>
      </c>
      <c r="M50" s="24">
        <v>1</v>
      </c>
      <c r="N50" s="24">
        <v>0</v>
      </c>
      <c r="O50" s="24">
        <f t="shared" si="1"/>
        <v>13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17" customFormat="1" ht="18" customHeight="1">
      <c r="A51" s="12"/>
      <c r="B51" s="33" t="s">
        <v>42</v>
      </c>
      <c r="C51" s="34" t="s">
        <v>43</v>
      </c>
      <c r="D51" s="23" t="s">
        <v>21</v>
      </c>
      <c r="E51" s="24">
        <v>1</v>
      </c>
      <c r="F51" s="24">
        <v>1</v>
      </c>
      <c r="G51" s="24"/>
      <c r="H51" s="24"/>
      <c r="I51" s="24"/>
      <c r="J51" s="24"/>
      <c r="K51" s="24"/>
      <c r="L51" s="24"/>
      <c r="M51" s="24"/>
      <c r="N51" s="24">
        <v>0</v>
      </c>
      <c r="O51" s="24">
        <f t="shared" si="1"/>
        <v>2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17" customFormat="1" ht="18" customHeight="1">
      <c r="A52" s="12"/>
      <c r="B52" s="33" t="s">
        <v>44</v>
      </c>
      <c r="C52" s="34" t="s">
        <v>45</v>
      </c>
      <c r="D52" s="23" t="s">
        <v>21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10</v>
      </c>
      <c r="O52" s="24">
        <f t="shared" si="1"/>
        <v>10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17" customFormat="1" ht="18" customHeight="1">
      <c r="A53" s="12"/>
      <c r="B53" s="33" t="s">
        <v>46</v>
      </c>
      <c r="C53" s="34" t="s">
        <v>47</v>
      </c>
      <c r="D53" s="23" t="s">
        <v>21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4</v>
      </c>
      <c r="O53" s="24">
        <f t="shared" si="1"/>
        <v>4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17" customFormat="1" ht="18" customHeight="1">
      <c r="A54" s="12"/>
      <c r="B54" s="33" t="s">
        <v>122</v>
      </c>
      <c r="C54" s="34" t="s">
        <v>49</v>
      </c>
      <c r="D54" s="23" t="s">
        <v>21</v>
      </c>
      <c r="E54" s="24">
        <v>10</v>
      </c>
      <c r="F54" s="24">
        <v>1</v>
      </c>
      <c r="G54" s="24">
        <v>8</v>
      </c>
      <c r="H54" s="24">
        <v>11</v>
      </c>
      <c r="I54" s="24">
        <v>7</v>
      </c>
      <c r="J54" s="24">
        <v>7</v>
      </c>
      <c r="K54" s="24">
        <v>7</v>
      </c>
      <c r="L54" s="24">
        <v>1</v>
      </c>
      <c r="M54" s="24">
        <v>6</v>
      </c>
      <c r="N54" s="24">
        <v>0</v>
      </c>
      <c r="O54" s="24">
        <f t="shared" si="1"/>
        <v>58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17" customFormat="1" ht="18" customHeight="1">
      <c r="A55" s="12"/>
      <c r="B55" s="33" t="s">
        <v>48</v>
      </c>
      <c r="C55" s="34" t="s">
        <v>51</v>
      </c>
      <c r="D55" s="23" t="s">
        <v>52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>(17+78)*2</f>
        <v>190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17" customFormat="1" ht="18" customHeight="1">
      <c r="A56" s="12"/>
      <c r="B56" s="33" t="s">
        <v>50</v>
      </c>
      <c r="C56" s="34" t="s">
        <v>149</v>
      </c>
      <c r="D56" s="23" t="s">
        <v>21</v>
      </c>
      <c r="E56" s="24">
        <v>12</v>
      </c>
      <c r="F56" s="24">
        <v>2</v>
      </c>
      <c r="G56" s="24">
        <v>9</v>
      </c>
      <c r="H56" s="24">
        <v>15</v>
      </c>
      <c r="I56" s="24">
        <v>9</v>
      </c>
      <c r="J56" s="24">
        <v>9</v>
      </c>
      <c r="K56" s="24">
        <v>9</v>
      </c>
      <c r="L56" s="24">
        <v>3</v>
      </c>
      <c r="M56" s="24">
        <v>10</v>
      </c>
      <c r="N56" s="24">
        <v>0</v>
      </c>
      <c r="O56" s="24">
        <f t="shared" si="1"/>
        <v>78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17" customFormat="1" ht="18" customHeight="1">
      <c r="A57" s="12"/>
      <c r="B57" s="33" t="s">
        <v>53</v>
      </c>
      <c r="C57" s="34" t="s">
        <v>123</v>
      </c>
      <c r="D57" s="23" t="s">
        <v>21</v>
      </c>
      <c r="E57" s="24">
        <v>1</v>
      </c>
      <c r="F57" s="24">
        <v>0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0</v>
      </c>
      <c r="M57" s="24">
        <v>2</v>
      </c>
      <c r="N57" s="24">
        <v>0</v>
      </c>
      <c r="O57" s="24">
        <f t="shared" si="1"/>
        <v>8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17" customFormat="1" ht="18" customHeight="1">
      <c r="A58" s="12"/>
      <c r="B58" s="13" t="s">
        <v>54</v>
      </c>
      <c r="C58" s="29" t="s">
        <v>55</v>
      </c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4">
        <f t="shared" si="1"/>
        <v>0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7" customFormat="1" ht="18" customHeight="1">
      <c r="A59" s="12"/>
      <c r="B59" s="33" t="s">
        <v>56</v>
      </c>
      <c r="C59" s="34" t="s">
        <v>57</v>
      </c>
      <c r="D59" s="23" t="s">
        <v>9</v>
      </c>
      <c r="E59" s="24">
        <f t="shared" ref="E59:K59" si="3">E62</f>
        <v>0</v>
      </c>
      <c r="F59" s="24">
        <f t="shared" si="3"/>
        <v>0</v>
      </c>
      <c r="G59" s="24">
        <f t="shared" si="3"/>
        <v>0</v>
      </c>
      <c r="H59" s="24">
        <f t="shared" si="3"/>
        <v>0</v>
      </c>
      <c r="I59" s="24">
        <f t="shared" si="3"/>
        <v>0</v>
      </c>
      <c r="J59" s="24">
        <f t="shared" si="3"/>
        <v>0</v>
      </c>
      <c r="K59" s="24">
        <f t="shared" si="3"/>
        <v>0</v>
      </c>
      <c r="L59" s="24">
        <f>L20</f>
        <v>11.97</v>
      </c>
      <c r="M59" s="24">
        <f>M62</f>
        <v>0</v>
      </c>
      <c r="N59" s="24">
        <v>0</v>
      </c>
      <c r="O59" s="24">
        <f t="shared" si="1"/>
        <v>11.97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17" customFormat="1" ht="18" customHeight="1">
      <c r="A60" s="12"/>
      <c r="B60" s="33" t="s">
        <v>58</v>
      </c>
      <c r="C60" s="34" t="s">
        <v>59</v>
      </c>
      <c r="D60" s="23" t="s">
        <v>9</v>
      </c>
      <c r="E60" s="24">
        <f t="shared" ref="E60:K60" si="4">3*E16</f>
        <v>39</v>
      </c>
      <c r="F60" s="24">
        <f t="shared" si="4"/>
        <v>57.300000000000004</v>
      </c>
      <c r="G60" s="24">
        <f t="shared" si="4"/>
        <v>34.5</v>
      </c>
      <c r="H60" s="24">
        <f t="shared" si="4"/>
        <v>60</v>
      </c>
      <c r="I60" s="24">
        <f t="shared" si="4"/>
        <v>35.700000000000003</v>
      </c>
      <c r="J60" s="24">
        <f t="shared" si="4"/>
        <v>35.700000000000003</v>
      </c>
      <c r="K60" s="24">
        <f t="shared" si="4"/>
        <v>38.099999999999994</v>
      </c>
      <c r="L60" s="24">
        <f>(3*L16)-L59</f>
        <v>5.1300000000000008</v>
      </c>
      <c r="M60" s="24">
        <f>3*M16</f>
        <v>33</v>
      </c>
      <c r="N60" s="24">
        <v>0</v>
      </c>
      <c r="O60" s="24">
        <f t="shared" si="1"/>
        <v>338.42999999999995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17" customFormat="1" ht="18" customHeight="1">
      <c r="A61" s="12"/>
      <c r="B61" s="33" t="s">
        <v>60</v>
      </c>
      <c r="C61" s="34" t="s">
        <v>150</v>
      </c>
      <c r="D61" s="23" t="s">
        <v>9</v>
      </c>
      <c r="E61" s="24">
        <f t="shared" ref="E61:M61" si="5">E17</f>
        <v>10.36</v>
      </c>
      <c r="F61" s="24">
        <f t="shared" si="5"/>
        <v>10.02</v>
      </c>
      <c r="G61" s="24">
        <f t="shared" si="5"/>
        <v>8.25</v>
      </c>
      <c r="H61" s="24">
        <f t="shared" si="5"/>
        <v>24.1</v>
      </c>
      <c r="I61" s="24">
        <f t="shared" si="5"/>
        <v>7.9</v>
      </c>
      <c r="J61" s="24">
        <f t="shared" si="5"/>
        <v>7.9</v>
      </c>
      <c r="K61" s="24">
        <f t="shared" si="5"/>
        <v>8.94</v>
      </c>
      <c r="L61" s="24">
        <f t="shared" si="5"/>
        <v>2</v>
      </c>
      <c r="M61" s="24">
        <f t="shared" si="5"/>
        <v>7.56</v>
      </c>
      <c r="N61" s="24">
        <v>0</v>
      </c>
      <c r="O61" s="24">
        <f t="shared" si="1"/>
        <v>87.03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17" customFormat="1" ht="24">
      <c r="A62" s="12"/>
      <c r="B62" s="33" t="s">
        <v>61</v>
      </c>
      <c r="C62" s="34" t="s">
        <v>124</v>
      </c>
      <c r="D62" s="23" t="s">
        <v>9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f>L20</f>
        <v>11.97</v>
      </c>
      <c r="M62" s="24">
        <v>0</v>
      </c>
      <c r="N62" s="24">
        <v>0</v>
      </c>
      <c r="O62" s="24">
        <f t="shared" si="1"/>
        <v>11.97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17" customFormat="1" ht="18" customHeight="1">
      <c r="A63" s="12"/>
      <c r="B63" s="13" t="s">
        <v>62</v>
      </c>
      <c r="C63" s="29" t="s">
        <v>63</v>
      </c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4">
        <f t="shared" si="1"/>
        <v>0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17" customFormat="1" ht="18" customHeight="1">
      <c r="A64" s="12"/>
      <c r="B64" s="33" t="s">
        <v>64</v>
      </c>
      <c r="C64" s="34" t="s">
        <v>65</v>
      </c>
      <c r="D64" s="23" t="s">
        <v>9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f>L17</f>
        <v>2</v>
      </c>
      <c r="M64" s="24">
        <v>0</v>
      </c>
      <c r="N64" s="24">
        <v>0</v>
      </c>
      <c r="O64" s="24">
        <f t="shared" si="1"/>
        <v>2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17" customFormat="1" ht="24">
      <c r="A65" s="12"/>
      <c r="B65" s="33" t="s">
        <v>66</v>
      </c>
      <c r="C65" s="34" t="s">
        <v>67</v>
      </c>
      <c r="D65" s="23" t="s">
        <v>9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f>L17</f>
        <v>2</v>
      </c>
      <c r="M65" s="24">
        <v>0</v>
      </c>
      <c r="N65" s="24">
        <v>0</v>
      </c>
      <c r="O65" s="24">
        <f t="shared" si="1"/>
        <v>2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17" customFormat="1" ht="24">
      <c r="A66" s="12"/>
      <c r="B66" s="33" t="s">
        <v>125</v>
      </c>
      <c r="C66" s="34" t="s">
        <v>68</v>
      </c>
      <c r="D66" s="23" t="s">
        <v>9</v>
      </c>
      <c r="E66" s="24">
        <f t="shared" ref="E66:K66" si="6">E17</f>
        <v>10.36</v>
      </c>
      <c r="F66" s="24">
        <f t="shared" si="6"/>
        <v>10.02</v>
      </c>
      <c r="G66" s="24">
        <f t="shared" si="6"/>
        <v>8.25</v>
      </c>
      <c r="H66" s="24">
        <f t="shared" si="6"/>
        <v>24.1</v>
      </c>
      <c r="I66" s="24">
        <f t="shared" si="6"/>
        <v>7.9</v>
      </c>
      <c r="J66" s="24">
        <f t="shared" si="6"/>
        <v>7.9</v>
      </c>
      <c r="K66" s="24">
        <f t="shared" si="6"/>
        <v>8.94</v>
      </c>
      <c r="L66" s="24">
        <v>0</v>
      </c>
      <c r="M66" s="24">
        <f>M17</f>
        <v>7.56</v>
      </c>
      <c r="N66" s="24">
        <v>0</v>
      </c>
      <c r="O66" s="24">
        <f t="shared" si="1"/>
        <v>85.03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17" customFormat="1" ht="18" customHeight="1">
      <c r="A67" s="12"/>
      <c r="B67" s="13" t="s">
        <v>69</v>
      </c>
      <c r="C67" s="29" t="s">
        <v>70</v>
      </c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4">
        <f t="shared" si="1"/>
        <v>0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17" customFormat="1" ht="18" customHeight="1">
      <c r="A68" s="12"/>
      <c r="B68" s="33" t="s">
        <v>71</v>
      </c>
      <c r="C68" s="34" t="s">
        <v>72</v>
      </c>
      <c r="D68" s="23" t="s">
        <v>9</v>
      </c>
      <c r="E68" s="24">
        <f t="shared" ref="E68:M68" si="7">E60</f>
        <v>39</v>
      </c>
      <c r="F68" s="24">
        <f t="shared" si="7"/>
        <v>57.300000000000004</v>
      </c>
      <c r="G68" s="24">
        <f t="shared" si="7"/>
        <v>34.5</v>
      </c>
      <c r="H68" s="24">
        <f t="shared" si="7"/>
        <v>60</v>
      </c>
      <c r="I68" s="24">
        <f t="shared" si="7"/>
        <v>35.700000000000003</v>
      </c>
      <c r="J68" s="24">
        <f t="shared" si="7"/>
        <v>35.700000000000003</v>
      </c>
      <c r="K68" s="24">
        <f t="shared" si="7"/>
        <v>38.099999999999994</v>
      </c>
      <c r="L68" s="24">
        <f t="shared" si="7"/>
        <v>5.1300000000000008</v>
      </c>
      <c r="M68" s="24">
        <f t="shared" si="7"/>
        <v>33</v>
      </c>
      <c r="N68" s="24">
        <v>0</v>
      </c>
      <c r="O68" s="24">
        <f t="shared" si="1"/>
        <v>338.42999999999995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17" customFormat="1" ht="18" customHeight="1">
      <c r="A69" s="12"/>
      <c r="B69" s="13" t="s">
        <v>73</v>
      </c>
      <c r="C69" s="29" t="s">
        <v>74</v>
      </c>
      <c r="D69" s="3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4">
        <f t="shared" si="1"/>
        <v>0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17" customFormat="1" ht="54" customHeight="1">
      <c r="A70" s="12"/>
      <c r="B70" s="33" t="s">
        <v>75</v>
      </c>
      <c r="C70" s="34" t="s">
        <v>133</v>
      </c>
      <c r="D70" s="23" t="s">
        <v>21</v>
      </c>
      <c r="E70" s="24">
        <v>1</v>
      </c>
      <c r="F70" s="24">
        <v>0</v>
      </c>
      <c r="G70" s="24">
        <v>1</v>
      </c>
      <c r="H70" s="24">
        <v>1</v>
      </c>
      <c r="I70" s="24">
        <v>1</v>
      </c>
      <c r="J70" s="24">
        <v>1</v>
      </c>
      <c r="K70" s="24">
        <v>1</v>
      </c>
      <c r="L70" s="24">
        <v>1</v>
      </c>
      <c r="M70" s="24">
        <v>1</v>
      </c>
      <c r="N70" s="24">
        <v>0</v>
      </c>
      <c r="O70" s="24">
        <f t="shared" si="1"/>
        <v>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17" customFormat="1" ht="18" customHeight="1">
      <c r="A71" s="12"/>
      <c r="B71" s="33" t="s">
        <v>76</v>
      </c>
      <c r="C71" s="34" t="s">
        <v>77</v>
      </c>
      <c r="D71" s="23" t="s">
        <v>9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f>2.7*2</f>
        <v>5.4</v>
      </c>
      <c r="N71" s="24">
        <v>0</v>
      </c>
      <c r="O71" s="24">
        <f t="shared" si="1"/>
        <v>5.4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17" customFormat="1" ht="18" customHeight="1">
      <c r="A72" s="12"/>
      <c r="B72" s="13" t="s">
        <v>78</v>
      </c>
      <c r="C72" s="29" t="s">
        <v>79</v>
      </c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4">
        <f t="shared" si="1"/>
        <v>0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17" customFormat="1" ht="18" customHeight="1">
      <c r="A73" s="12"/>
      <c r="B73" s="33" t="s">
        <v>80</v>
      </c>
      <c r="C73" s="34" t="s">
        <v>81</v>
      </c>
      <c r="D73" s="23" t="s">
        <v>9</v>
      </c>
      <c r="E73" s="24">
        <f>0.9*0.15</f>
        <v>0.13500000000000001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f>0.9*0.15</f>
        <v>0.13500000000000001</v>
      </c>
      <c r="M73" s="24">
        <v>0</v>
      </c>
      <c r="N73" s="24">
        <v>0</v>
      </c>
      <c r="O73" s="24">
        <f t="shared" si="1"/>
        <v>0.27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17" customFormat="1" ht="18" customHeight="1">
      <c r="A74" s="12"/>
      <c r="B74" s="33" t="s">
        <v>84</v>
      </c>
      <c r="C74" s="34" t="s">
        <v>82</v>
      </c>
      <c r="D74" s="23" t="s">
        <v>9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f>31.5*3</f>
        <v>94.5</v>
      </c>
      <c r="O74" s="24">
        <f t="shared" si="1"/>
        <v>94.5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17" customFormat="1" ht="18" customHeight="1">
      <c r="A75" s="12"/>
      <c r="B75" s="33" t="s">
        <v>86</v>
      </c>
      <c r="C75" s="34" t="s">
        <v>83</v>
      </c>
      <c r="D75" s="23" t="s">
        <v>9</v>
      </c>
      <c r="E75" s="24">
        <v>0</v>
      </c>
      <c r="F75" s="24">
        <v>0</v>
      </c>
      <c r="G75" s="24">
        <f>0.8*2.1</f>
        <v>1.6800000000000002</v>
      </c>
      <c r="H75" s="24">
        <f>0.8*2.1</f>
        <v>1.6800000000000002</v>
      </c>
      <c r="I75" s="24">
        <f>0.8*2.1</f>
        <v>1.6800000000000002</v>
      </c>
      <c r="J75" s="24">
        <v>0</v>
      </c>
      <c r="K75" s="24">
        <f>3.65*2</f>
        <v>7.3</v>
      </c>
      <c r="L75" s="24">
        <f>1.7*2</f>
        <v>3.4</v>
      </c>
      <c r="M75" s="24">
        <v>0</v>
      </c>
      <c r="N75" s="24">
        <v>0</v>
      </c>
      <c r="O75" s="24">
        <f t="shared" si="1"/>
        <v>15.74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17" customFormat="1" ht="18" customHeight="1">
      <c r="A76" s="12"/>
      <c r="B76" s="33" t="s">
        <v>126</v>
      </c>
      <c r="C76" s="39" t="s">
        <v>85</v>
      </c>
      <c r="D76" s="23" t="s">
        <v>9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f>2.7*0.35</f>
        <v>0.94499999999999995</v>
      </c>
      <c r="N76" s="24">
        <v>0</v>
      </c>
      <c r="O76" s="24">
        <f t="shared" si="1"/>
        <v>0.94499999999999995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17" customFormat="1" ht="18" customHeight="1">
      <c r="A77" s="12"/>
      <c r="B77" s="33" t="s">
        <v>127</v>
      </c>
      <c r="C77" s="39" t="s">
        <v>87</v>
      </c>
      <c r="D77" s="23" t="s">
        <v>9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f>2.7*0.6</f>
        <v>1.62</v>
      </c>
      <c r="N77" s="24">
        <v>0</v>
      </c>
      <c r="O77" s="24">
        <f t="shared" si="1"/>
        <v>1.62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17" customFormat="1" ht="18" customHeight="1">
      <c r="A78" s="12"/>
      <c r="B78" s="33" t="s">
        <v>128</v>
      </c>
      <c r="C78" s="40" t="s">
        <v>88</v>
      </c>
      <c r="D78" s="23" t="s">
        <v>9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95.48</v>
      </c>
      <c r="O78" s="24">
        <f t="shared" si="1"/>
        <v>95.48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2.75" customHeight="1">
      <c r="A80" s="2"/>
      <c r="B80" s="2" t="s">
        <v>156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4.25" customHeight="1">
      <c r="A81" s="2"/>
      <c r="B81" s="2"/>
      <c r="C81" s="5"/>
      <c r="D81" s="2"/>
      <c r="E81" s="2"/>
      <c r="F81" s="2"/>
      <c r="G81" s="42" t="s">
        <v>89</v>
      </c>
      <c r="H81" s="42"/>
      <c r="I81" s="42"/>
      <c r="J81" s="42"/>
      <c r="K81" s="42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4.25" customHeight="1">
      <c r="A82" s="2"/>
      <c r="B82" s="2"/>
      <c r="C82" s="5"/>
      <c r="D82" s="2"/>
      <c r="E82" s="2"/>
      <c r="F82" s="2"/>
      <c r="G82" s="42" t="s">
        <v>90</v>
      </c>
      <c r="H82" s="42"/>
      <c r="I82" s="42"/>
      <c r="J82" s="42"/>
      <c r="K82" s="42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4.25" customHeight="1">
      <c r="A83" s="2"/>
      <c r="B83" s="2"/>
      <c r="C83" s="5"/>
      <c r="D83" s="2"/>
      <c r="E83" s="2"/>
      <c r="F83" s="2"/>
      <c r="G83" s="42" t="s">
        <v>91</v>
      </c>
      <c r="H83" s="42"/>
      <c r="I83" s="42"/>
      <c r="J83" s="42"/>
      <c r="K83" s="42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2.75" customHeight="1">
      <c r="A89" s="2"/>
      <c r="B89" s="2"/>
      <c r="C89" s="41" t="s">
        <v>143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2.75" customHeight="1">
      <c r="A90" s="2"/>
      <c r="B90" s="2"/>
      <c r="C90" s="41" t="s">
        <v>144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2.75" customHeight="1">
      <c r="A91" s="2"/>
      <c r="B91" s="2"/>
      <c r="C91" s="41" t="s">
        <v>145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 customHeight="1">
      <c r="A92" s="2"/>
      <c r="B92" s="2"/>
      <c r="C92" s="41" t="s">
        <v>146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</sheetData>
  <mergeCells count="12">
    <mergeCell ref="B2:O2"/>
    <mergeCell ref="B3:O3"/>
    <mergeCell ref="B4:O4"/>
    <mergeCell ref="B5:O5"/>
    <mergeCell ref="B7:O7"/>
    <mergeCell ref="G82:K82"/>
    <mergeCell ref="G83:K83"/>
    <mergeCell ref="B8:O8"/>
    <mergeCell ref="B9:O9"/>
    <mergeCell ref="B10:O10"/>
    <mergeCell ref="B12:O12"/>
    <mergeCell ref="G81:K81"/>
  </mergeCells>
  <phoneticPr fontId="11" type="noConversion"/>
  <printOptions horizontalCentered="1"/>
  <pageMargins left="0.19685039370078741" right="0.19685039370078741" top="0.39370078740157483" bottom="0.39370078740157483" header="0" footer="0.19685039370078741"/>
  <pageSetup scale="63" firstPageNumber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Memória de Cáculo</vt:lpstr>
      <vt:lpstr>'Memória de Cáculo'!Area_de_impressao</vt:lpstr>
      <vt:lpstr>'Memória de Cáculo'!Titulos_de_impressao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 - Eng. - Coord.</dc:creator>
  <cp:lastModifiedBy>maria.rufino</cp:lastModifiedBy>
  <cp:revision>1</cp:revision>
  <cp:lastPrinted>2021-12-03T02:16:39Z</cp:lastPrinted>
  <dcterms:created xsi:type="dcterms:W3CDTF">2020-01-13T13:34:20Z</dcterms:created>
  <dcterms:modified xsi:type="dcterms:W3CDTF">2022-10-07T13:44:02Z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